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smith\Desktop\Fee calculators\"/>
    </mc:Choice>
  </mc:AlternateContent>
  <xr:revisionPtr revIDLastSave="0" documentId="8_{C47B92A0-498B-4FF6-AF3C-147AFF47D3F5}" xr6:coauthVersionLast="36" xr6:coauthVersionMax="36" xr10:uidLastSave="{00000000-0000-0000-0000-000000000000}"/>
  <bookViews>
    <workbookView xWindow="-15" yWindow="285" windowWidth="14670" windowHeight="9405" xr2:uid="{00000000-000D-0000-FFFF-FFFF00000000}"/>
  </bookViews>
  <sheets>
    <sheet name="Residentital Fee Calculator" sheetId="1" r:id="rId1"/>
  </sheets>
  <definedNames>
    <definedName name="_4_Inch_Turbo_Water_Meter">'Residentital Fee Calculator'!$C$28</definedName>
    <definedName name="Meter_Type">'Residentital Fee Calculator'!$C$28:$C$28</definedName>
    <definedName name="number">'Residentital Fee Calculator'!#REF!,'Residentital Fee Calculator'!#REF!,'Residentital Fee Calculator'!#REF!,'Residentital Fee Calculator'!#REF!,'Residentital Fee Calculator'!#REF!,'Residentital Fee Calculator'!#REF!,'Residentital Fee Calculator'!#REF!,'Residentital Fee Calculator'!#REF!,'Residentital Fee Calculator'!#REF!,'Residentital Fee Calculator'!#REF!,'Residentital Fee Calculator'!#REF!,'Residentital Fee Calculator'!#REF!,'Residentital Fee Calculator'!#REF!</definedName>
    <definedName name="_xlnm.Print_Area" localSheetId="0">'Residentital Fee Calculator'!$A$1:$H$38</definedName>
  </definedNames>
  <calcPr calcId="191029"/>
</workbook>
</file>

<file path=xl/calcChain.xml><?xml version="1.0" encoding="utf-8"?>
<calcChain xmlns="http://schemas.openxmlformats.org/spreadsheetml/2006/main">
  <c r="G28" i="1" l="1"/>
  <c r="C26" i="1" l="1"/>
  <c r="F32" i="1" l="1"/>
  <c r="F30" i="1"/>
  <c r="F31" i="1"/>
  <c r="G30" i="1" l="1"/>
  <c r="D26" i="1"/>
  <c r="G26" i="1" s="1"/>
  <c r="A18" i="1" l="1"/>
  <c r="A16" i="1"/>
  <c r="A19" i="1"/>
  <c r="G32" i="1"/>
  <c r="G31" i="1"/>
  <c r="D15" i="1"/>
  <c r="A28" i="1" l="1"/>
  <c r="A25" i="1"/>
  <c r="A23" i="1"/>
  <c r="A21" i="1"/>
  <c r="G36" i="1" l="1"/>
</calcChain>
</file>

<file path=xl/sharedStrings.xml><?xml version="1.0" encoding="utf-8"?>
<sst xmlns="http://schemas.openxmlformats.org/spreadsheetml/2006/main" count="52" uniqueCount="41">
  <si>
    <t>QUANTITY</t>
  </si>
  <si>
    <t>DESCRIPTION</t>
  </si>
  <si>
    <t>UNIT PRICE</t>
  </si>
  <si>
    <t>AMOUNT</t>
  </si>
  <si>
    <t>TOTAL</t>
  </si>
  <si>
    <t>METER FEES:</t>
  </si>
  <si>
    <t>Select Meter Size</t>
  </si>
  <si>
    <t>UNIT TO ENTER</t>
  </si>
  <si>
    <t>Square Feet</t>
  </si>
  <si>
    <t>BUILDING PERMIT FEES:</t>
  </si>
  <si>
    <t>IMPACT AND ASSESSMENT FEES:</t>
  </si>
  <si>
    <t>Fill out the applicable blue fields with the information descibed in the "Description" column.</t>
  </si>
  <si>
    <t>Verify that you're using the correct unit, which is specified in the "Unit to Enter" column.</t>
  </si>
  <si>
    <t>How to use this worksheet:</t>
  </si>
  <si>
    <t xml:space="preserve">Many fees are auto calculated based off information you provide in various locations. </t>
  </si>
  <si>
    <t>Select</t>
  </si>
  <si>
    <t>Yes</t>
  </si>
  <si>
    <t>No</t>
  </si>
  <si>
    <r>
      <t xml:space="preserve">Fee Calculation Worksheet for Residential Projects </t>
    </r>
    <r>
      <rPr>
        <b/>
        <sz val="14"/>
        <color rgb="FFFF0000"/>
        <rFont val="Arial"/>
        <family val="2"/>
      </rPr>
      <t>(Estimate Only)</t>
    </r>
  </si>
  <si>
    <t>1 Inch Water Meter</t>
  </si>
  <si>
    <t>3/4 Inch Water Meter (Most Common)</t>
  </si>
  <si>
    <t>Is a new garage being constructed?</t>
  </si>
  <si>
    <t>Is a new shed being constructed?</t>
  </si>
  <si>
    <t>Is a new patio cover being constructed?</t>
  </si>
  <si>
    <t>Enter the total square footage of the garage</t>
  </si>
  <si>
    <t>Enter the total square footage of the shed</t>
  </si>
  <si>
    <t>Enter the total square footage of the patio cover</t>
  </si>
  <si>
    <t>Water Assessment (flat fee)</t>
  </si>
  <si>
    <t>Sewer Assessment (flat fee)</t>
  </si>
  <si>
    <t>Is this an addition to an existing home?</t>
  </si>
  <si>
    <t>Select the Water Meter Size needed for your project (cost is for one meter)</t>
  </si>
  <si>
    <r>
      <rPr>
        <sz val="10"/>
        <color theme="1"/>
        <rFont val="Arial"/>
        <family val="2"/>
      </rPr>
      <t>Building permit fee</t>
    </r>
    <r>
      <rPr>
        <sz val="10"/>
        <color theme="0" tint="-0.499984740745262"/>
        <rFont val="Arial"/>
        <family val="2"/>
      </rPr>
      <t xml:space="preserve"> ($50.00 base + Additional based off construction being performed)</t>
    </r>
  </si>
  <si>
    <t>Meridian Police Impact Fee (based off square footage)</t>
  </si>
  <si>
    <t>Meridian Parks Impact Fee (based off square footage)</t>
  </si>
  <si>
    <t>Meridian Fire Impact Fee (based off square footage)</t>
  </si>
  <si>
    <t>Is this a complete rebuild (existing foundation)?</t>
  </si>
  <si>
    <t xml:space="preserve">Is this a new residential home (ground up construction, including foundation)? </t>
  </si>
  <si>
    <t>Enter the total livable area of the home (does not include garage, patio, shed, etc.)</t>
  </si>
  <si>
    <t>Total project value of remodel</t>
  </si>
  <si>
    <r>
      <t xml:space="preserve">Is this a remodel of an existing home </t>
    </r>
    <r>
      <rPr>
        <sz val="10"/>
        <rFont val="Arial"/>
        <family val="2"/>
      </rPr>
      <t>(or a misc. project that isn't a shed, garage, or patio cover)</t>
    </r>
    <r>
      <rPr>
        <b/>
        <sz val="10"/>
        <rFont val="Arial"/>
        <family val="2"/>
      </rPr>
      <t>?</t>
    </r>
  </si>
  <si>
    <t xml:space="preserve">Ada County Highway District Impact Fee (flat fee)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</si>
</sst>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@\ \ "/>
    <numFmt numFmtId="165" formatCode="&quot;$&quot;#,##0"/>
    <numFmt numFmtId="166" formatCode="&quot;$&quot;#,##0.00"/>
  </numFmts>
  <fonts count="19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4"/>
      <color indexed="12"/>
      <name val="Arial Black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sz val="20"/>
      <color indexed="23"/>
      <name val="Arial Black"/>
      <family val="2"/>
    </font>
    <font>
      <sz val="20"/>
      <name val="Arial"/>
      <family val="2"/>
    </font>
    <font>
      <sz val="10"/>
      <color rgb="FF0070C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theme="1"/>
      <name val="Arial"/>
      <family val="2"/>
    </font>
    <font>
      <sz val="10"/>
      <color theme="4" tint="-0.249977111117893"/>
      <name val="Arial"/>
      <family val="2"/>
    </font>
    <font>
      <sz val="10"/>
      <color theme="0"/>
      <name val="Arial"/>
      <family val="2"/>
    </font>
    <font>
      <b/>
      <sz val="14"/>
      <color rgb="FFFF0000"/>
      <name val="Arial"/>
      <family val="2"/>
    </font>
    <font>
      <sz val="10"/>
      <color rgb="FFFF0000"/>
      <name val="Arial"/>
      <family val="2"/>
    </font>
    <font>
      <sz val="10"/>
      <color theme="0" tint="-0.49998474074526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81">
    <xf numFmtId="0" fontId="0" fillId="0" borderId="0" xfId="0"/>
    <xf numFmtId="0" fontId="0" fillId="0" borderId="0" xfId="0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13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5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0" fillId="2" borderId="0" xfId="0" applyFill="1" applyAlignment="1" applyProtection="1">
      <alignment vertical="center"/>
    </xf>
    <xf numFmtId="0" fontId="15" fillId="2" borderId="0" xfId="0" applyFont="1" applyFill="1" applyProtection="1"/>
    <xf numFmtId="166" fontId="7" fillId="2" borderId="0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Border="1" applyAlignment="1" applyProtection="1">
      <alignment horizontal="right" vertical="center"/>
    </xf>
    <xf numFmtId="44" fontId="1" fillId="0" borderId="1" xfId="0" applyNumberFormat="1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left" vertical="center"/>
    </xf>
    <xf numFmtId="166" fontId="7" fillId="0" borderId="1" xfId="0" applyNumberFormat="1" applyFont="1" applyBorder="1" applyAlignment="1" applyProtection="1">
      <alignment horizontal="center" vertical="center"/>
    </xf>
    <xf numFmtId="8" fontId="3" fillId="2" borderId="1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center" vertical="center"/>
    </xf>
    <xf numFmtId="164" fontId="1" fillId="0" borderId="0" xfId="0" applyNumberFormat="1" applyFont="1" applyBorder="1" applyAlignment="1" applyProtection="1">
      <alignment horizontal="center" vertical="center"/>
    </xf>
    <xf numFmtId="44" fontId="1" fillId="0" borderId="0" xfId="0" applyNumberFormat="1" applyFont="1" applyBorder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165" fontId="0" fillId="0" borderId="0" xfId="0" applyNumberFormat="1" applyBorder="1" applyAlignment="1" applyProtection="1">
      <alignment horizontal="center" vertical="center"/>
    </xf>
    <xf numFmtId="8" fontId="0" fillId="0" borderId="0" xfId="0" applyNumberFormat="1" applyAlignment="1" applyProtection="1">
      <alignment horizontal="center" vertical="center"/>
    </xf>
    <xf numFmtId="8" fontId="0" fillId="0" borderId="0" xfId="0" applyNumberFormat="1" applyAlignment="1" applyProtection="1">
      <alignment vertical="center"/>
    </xf>
    <xf numFmtId="8" fontId="0" fillId="0" borderId="0" xfId="0" applyNumberFormat="1" applyAlignment="1" applyProtection="1">
      <alignment horizontal="left" vertical="center"/>
    </xf>
    <xf numFmtId="0" fontId="0" fillId="0" borderId="0" xfId="0" applyAlignment="1" applyProtection="1">
      <alignment horizontal="center"/>
    </xf>
    <xf numFmtId="0" fontId="13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5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14" fillId="0" borderId="0" xfId="1" applyFont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right" vertical="center"/>
    </xf>
    <xf numFmtId="44" fontId="1" fillId="0" borderId="5" xfId="0" applyNumberFormat="1" applyFont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 vertical="center"/>
    </xf>
    <xf numFmtId="164" fontId="1" fillId="0" borderId="8" xfId="0" applyNumberFormat="1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0" fontId="14" fillId="2" borderId="0" xfId="0" applyFont="1" applyFill="1" applyBorder="1" applyAlignment="1" applyProtection="1">
      <alignment horizontal="center" vertical="center"/>
    </xf>
    <xf numFmtId="0" fontId="17" fillId="0" borderId="0" xfId="0" applyFont="1" applyAlignment="1" applyProtection="1">
      <alignment horizontal="center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8" fillId="0" borderId="1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0" fillId="0" borderId="1" xfId="0" applyBorder="1" applyProtection="1"/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right" vertical="center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17" fillId="2" borderId="0" xfId="0" applyFont="1" applyFill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/>
    </xf>
    <xf numFmtId="0" fontId="17" fillId="2" borderId="0" xfId="0" applyFont="1" applyFill="1" applyAlignment="1" applyProtection="1">
      <alignment vertical="center"/>
    </xf>
    <xf numFmtId="0" fontId="17" fillId="2" borderId="0" xfId="0" applyFont="1" applyFill="1" applyProtection="1"/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166" fontId="15" fillId="0" borderId="0" xfId="0" applyNumberFormat="1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4" fillId="0" borderId="0" xfId="1" applyFont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 applyProtection="1">
      <alignment horizontal="center" vertical="center"/>
    </xf>
    <xf numFmtId="0" fontId="1" fillId="5" borderId="6" xfId="0" applyFont="1" applyFill="1" applyBorder="1" applyAlignment="1" applyProtection="1">
      <alignment horizontal="center" vertical="center"/>
    </xf>
    <xf numFmtId="0" fontId="12" fillId="4" borderId="0" xfId="0" applyFont="1" applyFill="1" applyBorder="1" applyAlignment="1" applyProtection="1">
      <alignment horizontal="center"/>
    </xf>
    <xf numFmtId="0" fontId="12" fillId="4" borderId="4" xfId="0" applyFont="1" applyFill="1" applyBorder="1" applyAlignment="1" applyProtection="1">
      <alignment horizontal="center" vertical="top" wrapText="1"/>
    </xf>
    <xf numFmtId="0" fontId="15" fillId="2" borderId="0" xfId="0" applyFont="1" applyFill="1" applyBorder="1" applyAlignment="1" applyProtection="1">
      <alignment horizontal="center" vertical="center"/>
    </xf>
    <xf numFmtId="0" fontId="11" fillId="4" borderId="0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8"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1092014</xdr:colOff>
      <xdr:row>0</xdr:row>
      <xdr:rowOff>0</xdr:rowOff>
    </xdr:from>
    <xdr:to>
      <xdr:col>5</xdr:col>
      <xdr:colOff>440951</xdr:colOff>
      <xdr:row>6</xdr:row>
      <xdr:rowOff>110311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41955" y="0"/>
          <a:ext cx="8892427" cy="15894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howOutlineSymbols="0"/>
    <pageSetUpPr autoPageBreaks="0" fitToPage="1"/>
  </sheetPr>
  <dimension ref="A1:R62"/>
  <sheetViews>
    <sheetView showGridLines="0" tabSelected="1" showRuler="0" showOutlineSymbols="0" zoomScale="115" zoomScaleNormal="115" workbookViewId="0">
      <selection activeCell="J30" sqref="J30"/>
    </sheetView>
  </sheetViews>
  <sheetFormatPr defaultColWidth="9.140625" defaultRowHeight="12.75" x14ac:dyDescent="0.2"/>
  <cols>
    <col min="1" max="1" width="11" style="1" customWidth="1"/>
    <col min="2" max="2" width="83.140625" style="1" customWidth="1"/>
    <col min="3" max="3" width="33.28515625" style="1" customWidth="1"/>
    <col min="4" max="4" width="13.28515625" style="1" customWidth="1"/>
    <col min="5" max="5" width="13.28515625" style="32" customWidth="1"/>
    <col min="6" max="6" width="12.7109375" style="32" customWidth="1"/>
    <col min="7" max="7" width="23" style="2" customWidth="1"/>
    <col min="8" max="8" width="9.140625" style="1" customWidth="1"/>
    <col min="9" max="9" width="9.140625" style="1"/>
    <col min="10" max="10" width="33.140625" style="1" customWidth="1"/>
    <col min="11" max="16384" width="9.140625" style="1"/>
  </cols>
  <sheetData>
    <row r="1" spans="1:18" ht="20.100000000000001" customHeight="1" x14ac:dyDescent="0.2">
      <c r="B1" s="32"/>
      <c r="E1" s="31"/>
      <c r="G1" s="32"/>
      <c r="H1" s="46"/>
      <c r="I1" s="46"/>
      <c r="J1" s="46"/>
      <c r="K1" s="46"/>
      <c r="L1" s="46"/>
    </row>
    <row r="2" spans="1:18" ht="20.100000000000001" customHeight="1" x14ac:dyDescent="0.2">
      <c r="B2" s="34"/>
      <c r="E2" s="33"/>
      <c r="F2" s="34"/>
      <c r="G2" s="34"/>
      <c r="H2" s="46"/>
      <c r="I2" s="46"/>
      <c r="J2" s="46"/>
      <c r="K2" s="46"/>
      <c r="L2" s="46"/>
    </row>
    <row r="3" spans="1:18" ht="20.100000000000001" customHeight="1" x14ac:dyDescent="0.2">
      <c r="H3" s="46"/>
      <c r="I3" s="46"/>
      <c r="J3" s="46"/>
      <c r="K3" s="46"/>
      <c r="L3" s="46"/>
    </row>
    <row r="4" spans="1:18" ht="20.100000000000001" customHeight="1" x14ac:dyDescent="0.2">
      <c r="F4" s="3"/>
      <c r="G4" s="4"/>
      <c r="H4" s="46"/>
      <c r="I4" s="46"/>
      <c r="J4" s="46"/>
      <c r="K4" s="46"/>
      <c r="L4" s="46"/>
    </row>
    <row r="5" spans="1:18" ht="20.100000000000001" customHeight="1" x14ac:dyDescent="0.2">
      <c r="F5" s="3"/>
      <c r="G5" s="4"/>
      <c r="H5" s="46"/>
      <c r="I5" s="60"/>
      <c r="J5" s="60"/>
      <c r="K5" s="60"/>
      <c r="L5" s="46"/>
    </row>
    <row r="6" spans="1:18" ht="20.100000000000001" customHeight="1" x14ac:dyDescent="0.2">
      <c r="B6" s="35"/>
      <c r="E6" s="35"/>
      <c r="F6" s="35"/>
      <c r="G6" s="35"/>
      <c r="H6" s="46"/>
      <c r="I6" s="60"/>
      <c r="J6" s="60"/>
      <c r="K6" s="60"/>
      <c r="L6" s="46"/>
    </row>
    <row r="7" spans="1:18" s="32" customFormat="1" ht="33.75" customHeight="1" x14ac:dyDescent="0.2">
      <c r="B7" s="78" t="s">
        <v>18</v>
      </c>
      <c r="C7" s="78"/>
      <c r="D7" s="78"/>
      <c r="E7" s="78"/>
      <c r="F7" s="78"/>
      <c r="G7" s="78"/>
      <c r="H7" s="45"/>
      <c r="I7" s="58"/>
      <c r="J7" s="58"/>
      <c r="K7" s="58"/>
      <c r="L7" s="58"/>
      <c r="M7" s="5"/>
      <c r="N7" s="6"/>
      <c r="O7" s="6"/>
      <c r="P7" s="6"/>
      <c r="Q7" s="6"/>
      <c r="R7" s="6"/>
    </row>
    <row r="8" spans="1:18" s="28" customFormat="1" ht="33.75" customHeight="1" x14ac:dyDescent="0.2">
      <c r="B8" s="76" t="s">
        <v>13</v>
      </c>
      <c r="C8" s="76"/>
      <c r="D8" s="76"/>
      <c r="E8" s="76"/>
      <c r="F8" s="76"/>
      <c r="G8" s="76"/>
      <c r="H8" s="44"/>
      <c r="I8" s="59"/>
      <c r="J8" s="59"/>
      <c r="K8" s="59"/>
      <c r="L8" s="59"/>
      <c r="M8" s="29"/>
      <c r="N8" s="30"/>
      <c r="O8" s="30"/>
      <c r="P8" s="30"/>
      <c r="Q8" s="30"/>
      <c r="R8" s="30"/>
    </row>
    <row r="9" spans="1:18" s="28" customFormat="1" ht="18.95" customHeight="1" x14ac:dyDescent="0.25">
      <c r="B9" s="73" t="s">
        <v>11</v>
      </c>
      <c r="C9" s="73"/>
      <c r="D9" s="73"/>
      <c r="E9" s="73"/>
      <c r="F9" s="73"/>
      <c r="G9" s="73"/>
      <c r="H9" s="44"/>
      <c r="I9" s="59"/>
      <c r="J9" s="59"/>
      <c r="K9" s="59"/>
      <c r="L9" s="59"/>
      <c r="M9" s="29"/>
      <c r="N9" s="30"/>
      <c r="O9" s="30"/>
      <c r="P9" s="30"/>
      <c r="Q9" s="30"/>
      <c r="R9" s="30"/>
    </row>
    <row r="10" spans="1:18" s="28" customFormat="1" ht="18.95" customHeight="1" x14ac:dyDescent="0.25">
      <c r="B10" s="73" t="s">
        <v>12</v>
      </c>
      <c r="C10" s="73"/>
      <c r="D10" s="73"/>
      <c r="E10" s="73"/>
      <c r="F10" s="73"/>
      <c r="G10" s="73"/>
      <c r="H10" s="44"/>
      <c r="I10" s="59"/>
      <c r="J10" s="59"/>
      <c r="K10" s="59"/>
      <c r="L10" s="59"/>
      <c r="M10" s="29"/>
      <c r="N10" s="30"/>
      <c r="O10" s="30"/>
      <c r="P10" s="30"/>
      <c r="Q10" s="30"/>
      <c r="R10" s="30"/>
    </row>
    <row r="11" spans="1:18" s="32" customFormat="1" ht="32.25" customHeight="1" x14ac:dyDescent="0.2">
      <c r="B11" s="74" t="s">
        <v>14</v>
      </c>
      <c r="C11" s="74"/>
      <c r="D11" s="74"/>
      <c r="E11" s="74"/>
      <c r="F11" s="74"/>
      <c r="G11" s="74"/>
      <c r="H11" s="49"/>
      <c r="I11" s="50"/>
      <c r="J11" s="50"/>
      <c r="K11" s="50"/>
      <c r="L11" s="58"/>
      <c r="M11" s="5"/>
      <c r="N11" s="6"/>
      <c r="O11" s="6"/>
      <c r="P11" s="6"/>
      <c r="Q11" s="6"/>
      <c r="R11" s="6"/>
    </row>
    <row r="12" spans="1:18" ht="18" customHeight="1" x14ac:dyDescent="0.2">
      <c r="B12" s="66" t="s">
        <v>1</v>
      </c>
      <c r="C12" s="54" t="s">
        <v>0</v>
      </c>
      <c r="D12" s="71" t="s">
        <v>7</v>
      </c>
      <c r="E12" s="72"/>
      <c r="F12" s="54" t="s">
        <v>2</v>
      </c>
      <c r="G12" s="55" t="s">
        <v>3</v>
      </c>
      <c r="H12" s="42" t="s">
        <v>15</v>
      </c>
      <c r="I12" s="7"/>
      <c r="J12" s="7" t="s">
        <v>6</v>
      </c>
      <c r="K12" s="7"/>
      <c r="L12" s="60"/>
      <c r="M12" s="8"/>
      <c r="N12" s="9"/>
      <c r="O12" s="9"/>
      <c r="P12" s="9"/>
      <c r="Q12" s="9"/>
      <c r="R12" s="9"/>
    </row>
    <row r="13" spans="1:18" ht="18" customHeight="1" x14ac:dyDescent="0.2">
      <c r="B13" s="56" t="s">
        <v>9</v>
      </c>
      <c r="C13" s="56"/>
      <c r="D13" s="56"/>
      <c r="E13" s="56"/>
      <c r="F13" s="56"/>
      <c r="G13" s="56"/>
      <c r="H13" s="42" t="s">
        <v>16</v>
      </c>
      <c r="I13" s="7"/>
      <c r="J13" s="10" t="s">
        <v>20</v>
      </c>
      <c r="K13" s="7"/>
      <c r="L13" s="60"/>
      <c r="M13" s="8"/>
      <c r="N13" s="9"/>
      <c r="O13" s="9"/>
      <c r="P13" s="9"/>
      <c r="Q13" s="9"/>
      <c r="R13" s="9"/>
    </row>
    <row r="14" spans="1:18" ht="18" customHeight="1" x14ac:dyDescent="0.2">
      <c r="B14" s="47" t="s">
        <v>36</v>
      </c>
      <c r="C14" s="52" t="s">
        <v>15</v>
      </c>
      <c r="D14" s="36"/>
      <c r="E14" s="36"/>
      <c r="F14" s="36"/>
      <c r="G14" s="36"/>
      <c r="H14" s="42" t="s">
        <v>17</v>
      </c>
      <c r="I14" s="7"/>
      <c r="J14" s="10" t="s">
        <v>19</v>
      </c>
      <c r="K14" s="7"/>
      <c r="L14" s="60"/>
      <c r="M14" s="8"/>
      <c r="N14" s="9"/>
      <c r="O14" s="9"/>
      <c r="P14" s="9"/>
      <c r="Q14" s="9"/>
      <c r="R14" s="9"/>
    </row>
    <row r="15" spans="1:18" ht="18" customHeight="1" x14ac:dyDescent="0.2">
      <c r="B15" s="47" t="s">
        <v>35</v>
      </c>
      <c r="C15" s="53" t="s">
        <v>15</v>
      </c>
      <c r="D15" s="36" t="str">
        <f>IF(AND(C14="Yes",C15="Yes"),"Cannot select yes to both ground up construction and rebuild","")</f>
        <v/>
      </c>
      <c r="E15" s="36"/>
      <c r="F15" s="36"/>
      <c r="G15" s="36"/>
      <c r="H15" s="42"/>
      <c r="I15" s="7"/>
      <c r="J15" s="10"/>
      <c r="K15" s="7"/>
      <c r="L15" s="60"/>
      <c r="M15" s="8"/>
      <c r="N15" s="9"/>
      <c r="O15" s="9"/>
      <c r="P15" s="9"/>
      <c r="Q15" s="9"/>
      <c r="R15" s="9"/>
    </row>
    <row r="16" spans="1:18" ht="18" customHeight="1" x14ac:dyDescent="0.2">
      <c r="A16" s="22" t="str">
        <f>IF(OR(C14="Yes",C15="yes"),"N/A","")</f>
        <v/>
      </c>
      <c r="B16" s="47" t="s">
        <v>29</v>
      </c>
      <c r="C16" s="53" t="s">
        <v>15</v>
      </c>
      <c r="D16" s="36"/>
      <c r="E16" s="36"/>
      <c r="F16" s="36"/>
      <c r="G16" s="36"/>
      <c r="H16" s="42"/>
      <c r="I16" s="7"/>
      <c r="J16" s="10"/>
      <c r="K16" s="7"/>
      <c r="L16" s="60"/>
      <c r="M16" s="8"/>
      <c r="N16" s="9"/>
      <c r="O16" s="9"/>
      <c r="P16" s="9"/>
      <c r="Q16" s="9"/>
      <c r="R16" s="9"/>
    </row>
    <row r="17" spans="1:18" ht="18" customHeight="1" x14ac:dyDescent="0.2">
      <c r="A17" s="22"/>
      <c r="B17" s="47" t="s">
        <v>39</v>
      </c>
      <c r="C17" s="53" t="s">
        <v>15</v>
      </c>
      <c r="D17" s="36"/>
      <c r="E17" s="36"/>
      <c r="F17" s="36"/>
      <c r="G17" s="36"/>
      <c r="H17" s="42"/>
      <c r="I17" s="7"/>
      <c r="J17" s="10"/>
      <c r="K17" s="7"/>
      <c r="L17" s="60"/>
      <c r="M17" s="8"/>
      <c r="N17" s="9"/>
      <c r="O17" s="9"/>
      <c r="P17" s="9"/>
      <c r="Q17" s="9"/>
      <c r="R17" s="9"/>
    </row>
    <row r="18" spans="1:18" ht="18" customHeight="1" x14ac:dyDescent="0.2">
      <c r="A18" s="22" t="str">
        <f>IF(C17="YES","REQUIRED","N/A")</f>
        <v>N/A</v>
      </c>
      <c r="B18" s="18" t="s">
        <v>38</v>
      </c>
      <c r="C18" s="68"/>
      <c r="D18" s="36"/>
      <c r="E18" s="36"/>
      <c r="F18" s="36"/>
      <c r="G18" s="36"/>
      <c r="H18" s="42"/>
      <c r="I18" s="7"/>
      <c r="J18" s="10"/>
      <c r="K18" s="7"/>
      <c r="L18" s="60"/>
      <c r="M18" s="8"/>
      <c r="N18" s="9"/>
      <c r="O18" s="9"/>
      <c r="P18" s="9"/>
      <c r="Q18" s="9"/>
      <c r="R18" s="9"/>
    </row>
    <row r="19" spans="1:18" ht="18" customHeight="1" x14ac:dyDescent="0.2">
      <c r="A19" s="22" t="str">
        <f>IF(OR(C14="Yes",C16="Yes",C15="Yes"),"REQUIRED",IF(OR(C14="Select",C17)="Select","","N/A"))</f>
        <v>N/A</v>
      </c>
      <c r="B19" s="18" t="s">
        <v>37</v>
      </c>
      <c r="C19" s="63"/>
      <c r="D19" s="77" t="s">
        <v>8</v>
      </c>
      <c r="E19" s="77"/>
      <c r="F19" s="11"/>
      <c r="G19" s="12"/>
      <c r="H19" s="46"/>
      <c r="I19" s="60"/>
      <c r="J19" s="61"/>
      <c r="K19" s="60"/>
      <c r="L19" s="60"/>
      <c r="M19" s="8"/>
      <c r="N19" s="9"/>
      <c r="O19" s="9"/>
      <c r="P19" s="9"/>
      <c r="Q19" s="9"/>
      <c r="R19" s="9"/>
    </row>
    <row r="20" spans="1:18" ht="18" customHeight="1" x14ac:dyDescent="0.2">
      <c r="A20" s="22"/>
      <c r="B20" s="47" t="s">
        <v>21</v>
      </c>
      <c r="C20" s="52" t="s">
        <v>15</v>
      </c>
      <c r="D20" s="79"/>
      <c r="E20" s="80"/>
      <c r="F20" s="11"/>
      <c r="G20" s="12"/>
      <c r="H20" s="46"/>
      <c r="I20" s="60"/>
      <c r="J20" s="61"/>
      <c r="K20" s="60"/>
      <c r="L20" s="60"/>
      <c r="M20" s="8"/>
      <c r="N20" s="9"/>
      <c r="O20" s="9"/>
      <c r="P20" s="9"/>
      <c r="Q20" s="9"/>
      <c r="R20" s="9"/>
    </row>
    <row r="21" spans="1:18" ht="18" customHeight="1" x14ac:dyDescent="0.2">
      <c r="A21" s="22" t="str">
        <f>IF(C20="Yes","REQUIRED",IF(C20="Select","","N/A"))</f>
        <v/>
      </c>
      <c r="B21" s="18" t="s">
        <v>24</v>
      </c>
      <c r="C21" s="62"/>
      <c r="D21" s="77" t="s">
        <v>8</v>
      </c>
      <c r="E21" s="77"/>
      <c r="F21" s="11"/>
      <c r="G21" s="12"/>
      <c r="H21" s="46"/>
      <c r="I21" s="60"/>
      <c r="J21" s="61"/>
      <c r="K21" s="60"/>
      <c r="L21" s="60"/>
      <c r="M21" s="8"/>
      <c r="N21" s="9"/>
      <c r="O21" s="9"/>
      <c r="P21" s="9"/>
      <c r="Q21" s="9"/>
      <c r="R21" s="9"/>
    </row>
    <row r="22" spans="1:18" ht="18" customHeight="1" x14ac:dyDescent="0.2">
      <c r="A22" s="22"/>
      <c r="B22" s="47" t="s">
        <v>22</v>
      </c>
      <c r="C22" s="52" t="s">
        <v>15</v>
      </c>
      <c r="D22" s="65"/>
      <c r="E22" s="65"/>
      <c r="F22" s="11"/>
      <c r="G22" s="12"/>
      <c r="H22" s="46"/>
      <c r="I22" s="60"/>
      <c r="J22" s="61"/>
      <c r="K22" s="60"/>
      <c r="L22" s="60"/>
      <c r="M22" s="8"/>
      <c r="N22" s="9"/>
      <c r="O22" s="9"/>
      <c r="P22" s="9"/>
      <c r="Q22" s="9"/>
      <c r="R22" s="9"/>
    </row>
    <row r="23" spans="1:18" ht="18" customHeight="1" x14ac:dyDescent="0.2">
      <c r="A23" s="22" t="str">
        <f>IF(C22="Yes","REQUIRED",IF(C22="Select","","N/A"))</f>
        <v/>
      </c>
      <c r="B23" s="18" t="s">
        <v>25</v>
      </c>
      <c r="C23" s="62"/>
      <c r="D23" s="77" t="s">
        <v>8</v>
      </c>
      <c r="E23" s="77"/>
      <c r="F23" s="11"/>
      <c r="G23" s="12"/>
      <c r="H23" s="46"/>
      <c r="I23" s="60"/>
      <c r="J23" s="61"/>
      <c r="K23" s="60"/>
      <c r="L23" s="60"/>
      <c r="M23" s="8"/>
      <c r="N23" s="9"/>
      <c r="O23" s="9"/>
      <c r="P23" s="9"/>
      <c r="Q23" s="9"/>
      <c r="R23" s="9"/>
    </row>
    <row r="24" spans="1:18" ht="18" customHeight="1" x14ac:dyDescent="0.2">
      <c r="A24" s="22"/>
      <c r="B24" s="47" t="s">
        <v>23</v>
      </c>
      <c r="C24" s="52" t="s">
        <v>15</v>
      </c>
      <c r="D24" s="65"/>
      <c r="E24" s="65"/>
      <c r="F24" s="11"/>
      <c r="G24" s="12"/>
      <c r="H24" s="46"/>
      <c r="I24" s="60"/>
      <c r="J24" s="61"/>
      <c r="K24" s="60"/>
      <c r="L24" s="60"/>
      <c r="M24" s="8"/>
      <c r="N24" s="9"/>
      <c r="O24" s="9"/>
      <c r="P24" s="9"/>
      <c r="Q24" s="9"/>
      <c r="R24" s="9"/>
    </row>
    <row r="25" spans="1:18" ht="18" customHeight="1" x14ac:dyDescent="0.2">
      <c r="A25" s="22" t="str">
        <f>IF(C24="Yes","REQUIRED",IF(C24="Select","","N/A"))</f>
        <v/>
      </c>
      <c r="B25" s="18" t="s">
        <v>26</v>
      </c>
      <c r="C25" s="62"/>
      <c r="D25" s="77" t="s">
        <v>8</v>
      </c>
      <c r="E25" s="77"/>
      <c r="F25" s="11"/>
      <c r="G25" s="12"/>
      <c r="H25" s="46"/>
      <c r="I25" s="60"/>
      <c r="J25" s="61"/>
      <c r="K25" s="60"/>
      <c r="L25" s="60"/>
      <c r="M25" s="8"/>
      <c r="N25" s="9"/>
      <c r="O25" s="9"/>
      <c r="P25" s="9"/>
      <c r="Q25" s="9"/>
      <c r="R25" s="9"/>
    </row>
    <row r="26" spans="1:18" ht="18" customHeight="1" x14ac:dyDescent="0.2">
      <c r="B26" s="48" t="s">
        <v>31</v>
      </c>
      <c r="C26" s="67">
        <f>C18</f>
        <v>0</v>
      </c>
      <c r="D26" s="75">
        <f>IF(OR(C15="Yes",C14="Yes"),C19*94.06,0)+(C21*36.91)+(C23*16)+(C25*16)+C26</f>
        <v>0</v>
      </c>
      <c r="E26" s="75"/>
      <c r="F26" s="64">
        <v>5.5</v>
      </c>
      <c r="G26" s="13" t="b">
        <f>IF(OR(C20="Yes",C16="Yes",C22="Yes",C24="Yes",C14="Yes",C15="Yes",C17="Yes"),(D26/1000*5.5)+50)</f>
        <v>0</v>
      </c>
      <c r="H26" s="46"/>
      <c r="I26" s="60"/>
      <c r="J26" s="61"/>
      <c r="K26" s="60"/>
      <c r="L26" s="60"/>
      <c r="M26" s="8"/>
      <c r="N26" s="9"/>
      <c r="O26" s="9"/>
      <c r="P26" s="9"/>
      <c r="Q26" s="9"/>
      <c r="R26" s="9"/>
    </row>
    <row r="27" spans="1:18" ht="18" customHeight="1" x14ac:dyDescent="0.2">
      <c r="A27" s="17"/>
      <c r="B27" s="57" t="s">
        <v>5</v>
      </c>
      <c r="C27" s="57"/>
      <c r="D27" s="57"/>
      <c r="E27" s="57"/>
      <c r="F27" s="57"/>
      <c r="G27" s="57"/>
      <c r="H27" s="46"/>
      <c r="I27" s="60"/>
      <c r="J27" s="60"/>
      <c r="K27" s="60"/>
      <c r="L27" s="60"/>
      <c r="M27" s="8"/>
      <c r="N27" s="9"/>
      <c r="O27" s="9"/>
      <c r="P27" s="9"/>
      <c r="Q27" s="9"/>
      <c r="R27" s="9"/>
    </row>
    <row r="28" spans="1:18" ht="18" customHeight="1" x14ac:dyDescent="0.2">
      <c r="A28" s="22" t="str">
        <f>IF(C14="Yes","REQUIRED",IF(C14="Select","","N/A"))</f>
        <v/>
      </c>
      <c r="B28" s="14" t="s">
        <v>30</v>
      </c>
      <c r="C28" s="62" t="s">
        <v>20</v>
      </c>
      <c r="D28" s="70"/>
      <c r="E28" s="70"/>
      <c r="F28" s="11"/>
      <c r="G28" s="13">
        <f>IF(C28="","",IF(C28="3/4 Inch Water Meter (most common)",418.52,IF(C28="1 Inch Water Meter",481.82,"N/A")))</f>
        <v>418.52</v>
      </c>
      <c r="H28" s="46"/>
      <c r="I28" s="60"/>
      <c r="J28" s="60"/>
      <c r="K28" s="61"/>
      <c r="L28" s="60"/>
      <c r="M28" s="8"/>
      <c r="N28" s="9"/>
      <c r="O28" s="9"/>
      <c r="P28" s="9"/>
      <c r="Q28" s="9"/>
      <c r="R28" s="9"/>
    </row>
    <row r="29" spans="1:18" ht="18" customHeight="1" x14ac:dyDescent="0.2">
      <c r="B29" s="57" t="s">
        <v>10</v>
      </c>
      <c r="C29" s="57"/>
      <c r="D29" s="57"/>
      <c r="E29" s="57"/>
      <c r="F29" s="57"/>
      <c r="G29" s="57"/>
      <c r="H29" s="46"/>
      <c r="I29" s="60"/>
      <c r="J29" s="60"/>
      <c r="K29" s="60"/>
      <c r="L29" s="60"/>
      <c r="M29" s="8"/>
      <c r="N29" s="9"/>
      <c r="O29" s="9"/>
      <c r="P29" s="9"/>
      <c r="Q29" s="9"/>
      <c r="R29" s="9"/>
    </row>
    <row r="30" spans="1:18" ht="18" customHeight="1" x14ac:dyDescent="0.2">
      <c r="B30" s="18" t="s">
        <v>32</v>
      </c>
      <c r="C30" s="43"/>
      <c r="D30" s="70"/>
      <c r="E30" s="70"/>
      <c r="F30" s="15">
        <f>IF(C19=0,0,IF(C19&lt;=1200,190,IF(C19&lt;=1700,294,IF(C19&lt;=2500,402,IF(C19&lt;=3200,482,IF(C19&gt;=3201,542))))))</f>
        <v>0</v>
      </c>
      <c r="G30" s="13" t="str">
        <f>IF(C14="Yes",F30,"N/A")</f>
        <v>N/A</v>
      </c>
      <c r="H30" s="46"/>
      <c r="I30" s="60"/>
      <c r="J30" s="60"/>
      <c r="K30" s="60"/>
      <c r="L30" s="60"/>
      <c r="M30" s="8"/>
      <c r="N30" s="9"/>
      <c r="O30" s="9"/>
      <c r="P30" s="9"/>
      <c r="Q30" s="9"/>
      <c r="R30" s="9"/>
    </row>
    <row r="31" spans="1:18" ht="18" customHeight="1" x14ac:dyDescent="0.2">
      <c r="B31" s="18" t="s">
        <v>33</v>
      </c>
      <c r="C31" s="43"/>
      <c r="D31" s="65"/>
      <c r="E31" s="65"/>
      <c r="F31" s="15">
        <f>IF(C19=0,0,IF(C19&lt;=1200,1946,IF(C19&lt;=1700,3006,IF(C19&lt;=2500,4119,IF(C19&lt;=3200,4935,IF(C19&gt;=3201,5544))))))</f>
        <v>0</v>
      </c>
      <c r="G31" s="13" t="str">
        <f>IF(C14="Yes",F31,"N/A")</f>
        <v>N/A</v>
      </c>
      <c r="H31" s="46"/>
      <c r="I31" s="60"/>
      <c r="J31" s="60"/>
      <c r="K31" s="60"/>
      <c r="L31" s="60"/>
      <c r="M31" s="8"/>
      <c r="N31" s="9"/>
      <c r="O31" s="9"/>
      <c r="P31" s="9"/>
      <c r="Q31" s="9"/>
      <c r="R31" s="9"/>
    </row>
    <row r="32" spans="1:18" ht="18" customHeight="1" x14ac:dyDescent="0.2">
      <c r="B32" s="18" t="s">
        <v>34</v>
      </c>
      <c r="C32" s="43"/>
      <c r="D32" s="70"/>
      <c r="E32" s="70"/>
      <c r="F32" s="15">
        <f>IF(C19=0,0,IF(C19&lt;=1200,470,IF(C19&lt;=1700,726,IF(C19&lt;=2500,995,IF(C19&lt;=3200,1192,IF(C19&gt;=3201,1339))))))</f>
        <v>0</v>
      </c>
      <c r="G32" s="13" t="str">
        <f>IF(C14="Yes",F32,"N/A")</f>
        <v>N/A</v>
      </c>
      <c r="H32" s="46"/>
      <c r="I32" s="60"/>
      <c r="J32" s="60"/>
      <c r="K32" s="60"/>
      <c r="L32" s="60"/>
      <c r="M32" s="8"/>
      <c r="N32" s="9"/>
      <c r="O32" s="9"/>
      <c r="P32" s="9"/>
      <c r="Q32" s="9"/>
      <c r="R32" s="9"/>
    </row>
    <row r="33" spans="2:18" ht="18" customHeight="1" x14ac:dyDescent="0.2">
      <c r="B33" s="18" t="s">
        <v>27</v>
      </c>
      <c r="C33" s="43"/>
      <c r="D33" s="65"/>
      <c r="E33" s="65"/>
      <c r="F33" s="15">
        <v>1514</v>
      </c>
      <c r="G33" s="13">
        <v>1514</v>
      </c>
      <c r="H33" s="46"/>
      <c r="I33" s="60"/>
      <c r="J33" s="60"/>
      <c r="K33" s="60"/>
      <c r="L33" s="60"/>
      <c r="M33" s="8"/>
      <c r="N33" s="9"/>
      <c r="O33" s="9"/>
      <c r="P33" s="9"/>
      <c r="Q33" s="9"/>
      <c r="R33" s="9"/>
    </row>
    <row r="34" spans="2:18" ht="18" customHeight="1" x14ac:dyDescent="0.2">
      <c r="B34" s="18" t="s">
        <v>28</v>
      </c>
      <c r="C34" s="43"/>
      <c r="D34" s="65"/>
      <c r="E34" s="65"/>
      <c r="F34" s="15">
        <v>5411</v>
      </c>
      <c r="G34" s="13">
        <v>5411</v>
      </c>
      <c r="H34" s="46"/>
      <c r="I34" s="60"/>
      <c r="J34" s="60"/>
      <c r="K34" s="60"/>
      <c r="L34" s="60"/>
      <c r="M34" s="8"/>
      <c r="N34" s="9"/>
      <c r="O34" s="9"/>
      <c r="P34" s="9"/>
      <c r="Q34" s="9"/>
      <c r="R34" s="9"/>
    </row>
    <row r="35" spans="2:18" ht="18" customHeight="1" thickBot="1" x14ac:dyDescent="0.25">
      <c r="B35" s="51" t="s">
        <v>40</v>
      </c>
      <c r="C35" s="38"/>
      <c r="D35" s="70"/>
      <c r="E35" s="70"/>
      <c r="F35" s="16">
        <v>3493</v>
      </c>
      <c r="G35" s="13">
        <v>3493</v>
      </c>
      <c r="H35" s="46"/>
      <c r="I35" s="60"/>
      <c r="J35" s="60"/>
      <c r="K35" s="60"/>
      <c r="L35" s="60"/>
      <c r="M35" s="8"/>
      <c r="N35" s="9"/>
      <c r="O35" s="9"/>
      <c r="P35" s="9"/>
      <c r="Q35" s="9"/>
      <c r="R35" s="9"/>
    </row>
    <row r="36" spans="2:18" ht="18" customHeight="1" thickBot="1" x14ac:dyDescent="0.25">
      <c r="B36" s="19"/>
      <c r="C36" s="19"/>
      <c r="D36" s="19"/>
      <c r="E36" s="19"/>
      <c r="F36" s="41" t="s">
        <v>4</v>
      </c>
      <c r="G36" s="39">
        <f>SUM(G19:G35)</f>
        <v>10836.52</v>
      </c>
      <c r="H36" s="46"/>
      <c r="I36" s="46"/>
      <c r="J36" s="46"/>
      <c r="K36" s="46"/>
      <c r="L36" s="46"/>
    </row>
    <row r="37" spans="2:18" ht="33" customHeight="1" x14ac:dyDescent="0.2">
      <c r="B37" s="69"/>
      <c r="C37" s="69"/>
      <c r="D37" s="69"/>
      <c r="E37" s="37"/>
      <c r="F37" s="20"/>
      <c r="G37" s="21"/>
      <c r="H37" s="46"/>
      <c r="I37" s="46"/>
      <c r="J37" s="46"/>
      <c r="K37" s="46"/>
      <c r="L37" s="46"/>
    </row>
    <row r="38" spans="2:18" x14ac:dyDescent="0.2">
      <c r="B38" s="22"/>
      <c r="E38" s="22"/>
      <c r="H38" s="46"/>
      <c r="I38" s="46"/>
      <c r="J38" s="46"/>
      <c r="K38" s="46"/>
      <c r="L38" s="46"/>
    </row>
    <row r="39" spans="2:18" x14ac:dyDescent="0.2">
      <c r="H39" s="46"/>
      <c r="I39" s="46"/>
      <c r="J39" s="46"/>
      <c r="K39" s="46"/>
      <c r="L39" s="46"/>
    </row>
    <row r="40" spans="2:18" x14ac:dyDescent="0.2">
      <c r="H40" s="46"/>
      <c r="I40" s="46"/>
      <c r="J40" s="46"/>
      <c r="K40" s="46"/>
      <c r="L40" s="46"/>
    </row>
    <row r="41" spans="2:18" x14ac:dyDescent="0.2">
      <c r="H41" s="46"/>
      <c r="I41" s="46"/>
      <c r="J41" s="46"/>
      <c r="K41" s="46"/>
      <c r="L41" s="46"/>
    </row>
    <row r="42" spans="2:18" x14ac:dyDescent="0.2">
      <c r="E42" s="23"/>
      <c r="H42" s="46"/>
      <c r="I42" s="46"/>
      <c r="J42" s="46"/>
      <c r="K42" s="46"/>
      <c r="L42" s="46"/>
    </row>
    <row r="43" spans="2:18" x14ac:dyDescent="0.2">
      <c r="B43" s="24"/>
      <c r="E43" s="40"/>
      <c r="H43" s="46"/>
      <c r="I43" s="46"/>
      <c r="J43" s="46"/>
      <c r="K43" s="46"/>
      <c r="L43" s="46"/>
    </row>
    <row r="44" spans="2:18" x14ac:dyDescent="0.2">
      <c r="B44" s="24"/>
      <c r="E44" s="40"/>
      <c r="H44" s="46"/>
      <c r="I44" s="46"/>
      <c r="J44" s="46"/>
      <c r="K44" s="46"/>
      <c r="L44" s="46"/>
    </row>
    <row r="45" spans="2:18" x14ac:dyDescent="0.2">
      <c r="B45" s="24"/>
      <c r="E45" s="40"/>
    </row>
    <row r="46" spans="2:18" x14ac:dyDescent="0.2">
      <c r="B46" s="24"/>
      <c r="E46" s="40"/>
    </row>
    <row r="48" spans="2:18" x14ac:dyDescent="0.2">
      <c r="B48" s="26"/>
      <c r="E48" s="25"/>
      <c r="F48" s="25"/>
    </row>
    <row r="50" spans="2:6" x14ac:dyDescent="0.2">
      <c r="E50" s="23"/>
    </row>
    <row r="51" spans="2:6" x14ac:dyDescent="0.2">
      <c r="B51" s="27"/>
    </row>
    <row r="52" spans="2:6" x14ac:dyDescent="0.2">
      <c r="B52" s="27"/>
    </row>
    <row r="53" spans="2:6" x14ac:dyDescent="0.2">
      <c r="B53" s="27"/>
    </row>
    <row r="55" spans="2:6" x14ac:dyDescent="0.2">
      <c r="B55" s="26"/>
      <c r="E55" s="25"/>
    </row>
    <row r="57" spans="2:6" x14ac:dyDescent="0.2">
      <c r="E57" s="23"/>
    </row>
    <row r="58" spans="2:6" x14ac:dyDescent="0.2">
      <c r="B58" s="26"/>
    </row>
    <row r="59" spans="2:6" x14ac:dyDescent="0.2">
      <c r="B59" s="26"/>
    </row>
    <row r="60" spans="2:6" x14ac:dyDescent="0.2">
      <c r="B60" s="26"/>
    </row>
    <row r="62" spans="2:6" x14ac:dyDescent="0.2">
      <c r="B62" s="26"/>
      <c r="E62" s="25"/>
      <c r="F62" s="25"/>
    </row>
  </sheetData>
  <sortState ref="J14:K25">
    <sortCondition ref="J14"/>
  </sortState>
  <dataConsolidate/>
  <mergeCells count="17">
    <mergeCell ref="B9:G9"/>
    <mergeCell ref="B8:G8"/>
    <mergeCell ref="D23:E23"/>
    <mergeCell ref="D25:E25"/>
    <mergeCell ref="B7:G7"/>
    <mergeCell ref="D19:E19"/>
    <mergeCell ref="D20:E20"/>
    <mergeCell ref="D21:E21"/>
    <mergeCell ref="B37:D37"/>
    <mergeCell ref="D35:E35"/>
    <mergeCell ref="D12:E12"/>
    <mergeCell ref="B10:G10"/>
    <mergeCell ref="B11:G11"/>
    <mergeCell ref="D28:E28"/>
    <mergeCell ref="D30:E30"/>
    <mergeCell ref="D32:E32"/>
    <mergeCell ref="D26:E26"/>
  </mergeCells>
  <phoneticPr fontId="0" type="noConversion"/>
  <conditionalFormatting sqref="C28">
    <cfRule type="expression" dxfId="7" priority="9">
      <formula>$A$28="REQUIRED"</formula>
    </cfRule>
  </conditionalFormatting>
  <conditionalFormatting sqref="C19">
    <cfRule type="expression" dxfId="6" priority="8">
      <formula>OR($C$14="Yes",$C$16="Yes")</formula>
    </cfRule>
  </conditionalFormatting>
  <conditionalFormatting sqref="C21">
    <cfRule type="expression" dxfId="5" priority="7">
      <formula>$C$20="Yes"</formula>
    </cfRule>
  </conditionalFormatting>
  <conditionalFormatting sqref="C23">
    <cfRule type="expression" dxfId="4" priority="6">
      <formula>$C$22="Yes"</formula>
    </cfRule>
  </conditionalFormatting>
  <conditionalFormatting sqref="C25">
    <cfRule type="expression" dxfId="3" priority="5">
      <formula>$C$24="Yes"</formula>
    </cfRule>
  </conditionalFormatting>
  <conditionalFormatting sqref="C18">
    <cfRule type="expression" dxfId="2" priority="3">
      <formula>$C$17="Yes"</formula>
    </cfRule>
  </conditionalFormatting>
  <conditionalFormatting sqref="C16">
    <cfRule type="expression" dxfId="1" priority="2">
      <formula>$C$14="yes"</formula>
    </cfRule>
    <cfRule type="expression" dxfId="0" priority="1">
      <formula>$C$15="Yes"</formula>
    </cfRule>
  </conditionalFormatting>
  <dataValidations count="5">
    <dataValidation allowBlank="1" showInputMessage="1" showErrorMessage="1" prompt="Calculate this value assuming all materials and labor are purchased at full market value (even if some labor or materials are donated). " sqref="B26" xr:uid="{00000000-0002-0000-0000-000000000000}"/>
    <dataValidation type="list" allowBlank="1" showInputMessage="1" showErrorMessage="1" error="Enter the total number of water meters needed of the selected size." sqref="C28" xr:uid="{00000000-0002-0000-0000-000001000000}">
      <formula1>$J$12:$J$14</formula1>
    </dataValidation>
    <dataValidation allowBlank="1" showInputMessage="1" showErrorMessage="1" prompt="Select &quot;Yes&quot; if you have a new garage even if it is being constructed concurently with a new residential home (ground up construction)." sqref="C21 C23 C25" xr:uid="{00000000-0002-0000-0000-000002000000}"/>
    <dataValidation type="list" allowBlank="1" showInputMessage="1" showErrorMessage="1" sqref="C14:C17" xr:uid="{00000000-0002-0000-0000-000003000000}">
      <formula1>$H$12:$H$14</formula1>
    </dataValidation>
    <dataValidation type="list" allowBlank="1" showInputMessage="1" showErrorMessage="1" prompt="Select &quot;Yes&quot; if you have a new garage even if it is being constructed concurently with a new residential home (ground up construction)." sqref="C24 C20 C22" xr:uid="{00000000-0002-0000-0000-000004000000}">
      <formula1>$H$12:$H$14</formula1>
    </dataValidation>
  </dataValidations>
  <printOptions horizontalCentered="1"/>
  <pageMargins left="0.25" right="0.25" top="0.25" bottom="0.25" header="0.3" footer="0.3"/>
  <pageSetup scale="72" orientation="landscape" r:id="rId1"/>
  <headerFooter alignWithMargins="0"/>
  <drawing r:id="rId2"/>
  <webPublishItems count="1">
    <webPublishItem id="1057" divId="INVOICE-SUB effective 8-28-13_1057" sourceType="sheet" destinationFile="C:\Users\amcnutt\Documents\INVOICE-SUB effective 8-28-13.mht" autoRepublish="1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Residentital Fee Calculator</vt:lpstr>
      <vt:lpstr>_4_Inch_Turbo_Water_Meter</vt:lpstr>
      <vt:lpstr>Meter_Type</vt:lpstr>
      <vt:lpstr>'Residentital Fee Calculator'!Print_Area</vt:lpstr>
    </vt:vector>
  </TitlesOfParts>
  <Company>Microsoft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Sales Invoice</dc:title>
  <dc:creator>Microsoft</dc:creator>
  <cp:lastModifiedBy>Mindi Smith</cp:lastModifiedBy>
  <cp:lastPrinted>2019-08-14T19:44:11Z</cp:lastPrinted>
  <dcterms:created xsi:type="dcterms:W3CDTF">2000-07-27T22:24:14Z</dcterms:created>
  <dcterms:modified xsi:type="dcterms:W3CDTF">2024-09-25T17:04:25Z</dcterms:modified>
</cp:coreProperties>
</file>